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封面" sheetId="1" r:id="rId1"/>
    <sheet name="一般公共预算收入调整表" sheetId="2" r:id="rId2"/>
    <sheet name="一般公共预算支出调整表" sheetId="3" r:id="rId3"/>
    <sheet name="政府性基金收入调整表" sheetId="4" r:id="rId4"/>
    <sheet name="政府性基金支出调整表" sheetId="5" r:id="rId5"/>
  </sheets>
  <definedNames>
    <definedName name="_xlnm.Print_Area" localSheetId="1">一般公共预算收入调整表!$A$1:$F$10</definedName>
    <definedName name="_xlnm.Print_Area" localSheetId="2">一般公共预算支出调整表!$A$1:$F$34</definedName>
    <definedName name="_xlnm.Print_Area" localSheetId="3">政府性基金收入调整表!$A$1:$F$12</definedName>
    <definedName name="_xlnm.Print_Area" localSheetId="4">政府性基金支出调整表!$A$1:$F$17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<sst xmlns="http://schemas.openxmlformats.org/spreadsheetml/2006/main" count="98" uniqueCount="78">
  <si>
    <t>都匀经济开发区2024年财政收支预算调整方案（草案）附表</t>
  </si>
  <si>
    <t>都匀经济开发区财政局编制</t>
  </si>
  <si>
    <t>附表1</t>
  </si>
  <si>
    <r>
      <rPr>
        <b/>
        <sz val="12"/>
        <color rgb="FF000000"/>
        <rFont val="Times New Roman"/>
        <charset val="134"/>
      </rPr>
      <t xml:space="preserve">    </t>
    </r>
    <r>
      <rPr>
        <b/>
        <sz val="12"/>
        <color rgb="FF000000"/>
        <rFont val="宋体"/>
        <charset val="134"/>
      </rPr>
      <t>都匀经济开发区</t>
    </r>
    <r>
      <rPr>
        <b/>
        <sz val="12"/>
        <color rgb="FF000000"/>
        <rFont val="Times New Roman"/>
        <charset val="134"/>
      </rPr>
      <t>2024</t>
    </r>
    <r>
      <rPr>
        <b/>
        <sz val="12"/>
        <color rgb="FF000000"/>
        <rFont val="宋体"/>
        <charset val="134"/>
      </rPr>
      <t>年一般公共预算收入预算调整表</t>
    </r>
  </si>
  <si>
    <t>单位：万元</t>
  </si>
  <si>
    <t>项     目</t>
  </si>
  <si>
    <t>2024年
预算数</t>
  </si>
  <si>
    <t>2024年
调整预算数</t>
  </si>
  <si>
    <t>与年初预算增减额度</t>
  </si>
  <si>
    <t>与年初预算增减幅度</t>
  </si>
  <si>
    <t>备注</t>
  </si>
  <si>
    <t>一般公共预算收入合计</t>
  </si>
  <si>
    <t xml:space="preserve">    一、本级一般公共预算收入</t>
  </si>
  <si>
    <t xml:space="preserve">    二、转移性收入</t>
  </si>
  <si>
    <t xml:space="preserve">    三、调入资金</t>
  </si>
  <si>
    <t xml:space="preserve">    四、动用预算稳定调节基金</t>
  </si>
  <si>
    <t>附表2</t>
  </si>
  <si>
    <r>
      <rPr>
        <b/>
        <sz val="12"/>
        <color rgb="FF000000"/>
        <rFont val="Times New Roman"/>
        <charset val="134"/>
      </rPr>
      <t xml:space="preserve">    </t>
    </r>
    <r>
      <rPr>
        <b/>
        <sz val="12"/>
        <color rgb="FF000000"/>
        <rFont val="宋体"/>
        <charset val="134"/>
      </rPr>
      <t>都匀经济开发区</t>
    </r>
    <r>
      <rPr>
        <b/>
        <sz val="12"/>
        <color rgb="FF000000"/>
        <rFont val="Times New Roman"/>
        <charset val="134"/>
      </rPr>
      <t>2024</t>
    </r>
    <r>
      <rPr>
        <b/>
        <sz val="12"/>
        <color rgb="FF000000"/>
        <rFont val="宋体"/>
        <charset val="134"/>
      </rPr>
      <t>年一般公共预算支出预算调整表</t>
    </r>
  </si>
  <si>
    <t>一般公共预算支出合计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</si>
  <si>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</si>
  <si>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</si>
  <si>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</si>
  <si>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</si>
  <si>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</si>
  <si>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</si>
  <si>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</si>
  <si>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</si>
  <si>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</si>
  <si>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</si>
  <si>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</si>
  <si>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</si>
  <si>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</si>
  <si>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</si>
  <si>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</si>
  <si>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</si>
  <si>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</si>
  <si>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</si>
  <si>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</si>
  <si>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</si>
  <si>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</si>
  <si>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</si>
  <si>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未使用，补充预算稳定调节基金</t>
  </si>
  <si>
    <t>二十三、债务付息支出</t>
  </si>
  <si>
    <t>二十四、债务还本支出</t>
  </si>
  <si>
    <t>二十五、债务发行费用支出</t>
  </si>
  <si>
    <t>二十六、其他支出</t>
  </si>
  <si>
    <t>二十七、调出资金</t>
  </si>
  <si>
    <t>调入政府性基金</t>
  </si>
  <si>
    <t>二十八、上解支出</t>
  </si>
  <si>
    <t>附表3</t>
  </si>
  <si>
    <t>都匀经济开发区2024年政府性基金预算收入预算调整表</t>
  </si>
  <si>
    <t>科    目    名    称</t>
  </si>
  <si>
    <r>
      <rPr>
        <b/>
        <sz val="10"/>
        <rFont val="宋体"/>
        <charset val="134"/>
      </rPr>
      <t>备</t>
    </r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注</t>
    </r>
  </si>
  <si>
    <t>政府性基金预算收入合计</t>
  </si>
  <si>
    <t xml:space="preserve"> </t>
  </si>
  <si>
    <t>一、国有土地使用权出让收入</t>
  </si>
  <si>
    <t>二、城市基础设施配套费收入</t>
  </si>
  <si>
    <t>三、污水处理费收入</t>
  </si>
  <si>
    <t>四、其他政府性基金收入</t>
  </si>
  <si>
    <t>五、调入资金</t>
  </si>
  <si>
    <t>六、上年结转</t>
  </si>
  <si>
    <t>附表4</t>
  </si>
  <si>
    <t>都匀经济开发区2024年政府性基金预算支出预算调整表</t>
  </si>
  <si>
    <t>市本级政府性基金预算支出合计</t>
  </si>
  <si>
    <t>一、国有土地使用权出让收入安排的支出</t>
  </si>
  <si>
    <t>二、国有土地收益基金安排的支出</t>
  </si>
  <si>
    <t>三、农业土地开发资金安排的支出</t>
  </si>
  <si>
    <t>四、城市基础设施配套费安排的支出</t>
  </si>
  <si>
    <t>五、污水处理费安排的支出</t>
  </si>
  <si>
    <t>六、地方政府专项债务付息支出</t>
  </si>
  <si>
    <t>七、地方政府专项债务发行费支出</t>
  </si>
  <si>
    <t>八、地方政府专项债务还本支出</t>
  </si>
  <si>
    <t>本级还本2313万元</t>
  </si>
  <si>
    <t>九、其他政府性基金及对应专项债务收入安排的支出</t>
  </si>
  <si>
    <t>本级还本13309万元</t>
  </si>
  <si>
    <t>十、调出资金</t>
  </si>
  <si>
    <t>调入一般公共预算</t>
  </si>
  <si>
    <t>十一、上解支出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</si>
</sst>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);[Red]\(#,##0.00\)"/>
    <numFmt numFmtId="178" formatCode="0.00_ "/>
    <numFmt numFmtId="179" formatCode="#,##0_);[Red]\(#,##0\)"/>
    <numFmt numFmtId="180" formatCode="#,##0_ "/>
    <numFmt numFmtId="181" formatCode="#,##0_ ;[Red]\-#,##0\ "/>
  </numFmts>
  <fonts count="42">
    <font>
      <sz val="1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Arial"/>
      <charset val="134"/>
    </font>
    <font>
      <b/>
      <sz val="12"/>
      <name val="Arial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"/>
      <charset val="134"/>
    </font>
    <font>
      <b/>
      <sz val="10"/>
      <name val="黑体"/>
      <charset val="134"/>
    </font>
    <font>
      <sz val="9"/>
      <name val="Arial"/>
      <charset val="134"/>
    </font>
    <font>
      <b/>
      <sz val="9"/>
      <name val="Arial"/>
      <charset val="134"/>
    </font>
    <font>
      <sz val="9"/>
      <name val="宋体"/>
      <charset val="134"/>
    </font>
    <font>
      <sz val="10"/>
      <name val="Arial"/>
      <charset val="134"/>
    </font>
    <font>
      <b/>
      <sz val="12"/>
      <color rgb="FF000000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2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33" fillId="7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50" applyFont="1" applyFill="1" applyAlignment="1" applyProtection="1">
      <alignment horizontal="center" vertical="center"/>
    </xf>
    <xf numFmtId="0" fontId="3" fillId="0" borderId="0" xfId="50" applyFont="1" applyFill="1" applyAlignment="1" applyProtection="1">
      <alignment horizontal="left" vertical="center"/>
    </xf>
    <xf numFmtId="0" fontId="4" fillId="0" borderId="1" xfId="50" applyFont="1" applyFill="1" applyBorder="1" applyAlignment="1" applyProtection="1">
      <alignment vertical="center"/>
    </xf>
    <xf numFmtId="0" fontId="4" fillId="0" borderId="0" xfId="50" applyFont="1" applyFill="1" applyBorder="1" applyAlignment="1" applyProtection="1">
      <alignment vertical="center"/>
    </xf>
    <xf numFmtId="177" fontId="5" fillId="0" borderId="1" xfId="50" applyNumberFormat="1" applyFont="1" applyFill="1" applyBorder="1" applyAlignment="1" applyProtection="1">
      <alignment horizontal="right" vertical="center" wrapText="1"/>
    </xf>
    <xf numFmtId="178" fontId="6" fillId="0" borderId="2" xfId="50" applyNumberFormat="1" applyFont="1" applyFill="1" applyBorder="1" applyAlignment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3" xfId="51" applyFont="1" applyBorder="1" applyAlignment="1" applyProtection="1">
      <alignment horizontal="center" vertical="center" wrapText="1"/>
    </xf>
    <xf numFmtId="178" fontId="6" fillId="0" borderId="4" xfId="50" applyNumberFormat="1" applyFont="1" applyFill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8" fillId="0" borderId="3" xfId="51" applyFont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9" fontId="6" fillId="2" borderId="3" xfId="50" applyNumberFormat="1" applyFont="1" applyFill="1" applyBorder="1" applyAlignment="1" applyProtection="1">
      <alignment horizontal="right" vertical="center"/>
    </xf>
    <xf numFmtId="10" fontId="6" fillId="2" borderId="3" xfId="50" applyNumberFormat="1" applyFont="1" applyFill="1" applyBorder="1" applyAlignment="1" applyProtection="1">
      <alignment horizontal="right" vertical="center"/>
    </xf>
    <xf numFmtId="0" fontId="10" fillId="2" borderId="3" xfId="51" applyFont="1" applyFill="1" applyBorder="1" applyAlignment="1" applyProtection="1">
      <alignment vertical="center" wrapText="1"/>
    </xf>
    <xf numFmtId="0" fontId="5" fillId="0" borderId="3" xfId="49" applyFont="1" applyBorder="1" applyAlignment="1" applyProtection="1">
      <alignment horizontal="left" vertical="center" indent="1"/>
    </xf>
    <xf numFmtId="180" fontId="5" fillId="0" borderId="3" xfId="0" applyNumberFormat="1" applyFont="1" applyBorder="1" applyAlignment="1">
      <alignment horizontal="right" vertical="center"/>
    </xf>
    <xf numFmtId="10" fontId="5" fillId="2" borderId="3" xfId="50" applyNumberFormat="1" applyFont="1" applyFill="1" applyBorder="1" applyAlignment="1" applyProtection="1">
      <alignment horizontal="right" vertical="center"/>
    </xf>
    <xf numFmtId="0" fontId="11" fillId="0" borderId="4" xfId="50" applyFont="1" applyFill="1" applyBorder="1" applyAlignment="1" applyProtection="1">
      <alignment horizontal="center" vertical="center" wrapText="1"/>
    </xf>
    <xf numFmtId="177" fontId="11" fillId="0" borderId="4" xfId="50" applyNumberFormat="1" applyFont="1" applyFill="1" applyBorder="1" applyAlignment="1" applyProtection="1">
      <alignment horizontal="center" vertical="center" wrapText="1"/>
    </xf>
    <xf numFmtId="0" fontId="11" fillId="0" borderId="3" xfId="50" applyFont="1" applyFill="1" applyBorder="1" applyAlignment="1" applyProtection="1">
      <alignment horizontal="center" vertical="center" wrapText="1"/>
    </xf>
    <xf numFmtId="177" fontId="1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3" xfId="0" applyFont="1" applyBorder="1" applyAlignment="1">
      <alignment vertical="center" wrapText="1"/>
    </xf>
    <xf numFmtId="0" fontId="5" fillId="0" borderId="3" xfId="49" applyFont="1" applyBorder="1" applyAlignment="1" applyProtection="1">
      <alignment horizontal="left" vertical="center" wrapText="1" indent="1"/>
    </xf>
    <xf numFmtId="176" fontId="1" fillId="0" borderId="3" xfId="0" applyNumberFormat="1" applyFont="1" applyBorder="1">
      <alignment vertical="center"/>
    </xf>
    <xf numFmtId="0" fontId="1" fillId="0" borderId="3" xfId="0" applyFont="1" applyBorder="1">
      <alignment vertical="center"/>
    </xf>
    <xf numFmtId="179" fontId="1" fillId="0" borderId="0" xfId="0" applyNumberFormat="1" applyFont="1">
      <alignment vertical="center"/>
    </xf>
    <xf numFmtId="180" fontId="1" fillId="0" borderId="0" xfId="0" applyNumberFormat="1" applyFont="1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76" fontId="1" fillId="0" borderId="0" xfId="0" applyNumberFormat="1" applyFont="1" applyAlignment="1"/>
    <xf numFmtId="0" fontId="1" fillId="0" borderId="0" xfId="0" applyFont="1" applyAlignment="1">
      <alignment horizontal="right"/>
    </xf>
    <xf numFmtId="177" fontId="5" fillId="0" borderId="1" xfId="50" applyNumberFormat="1" applyFont="1" applyFill="1" applyBorder="1" applyAlignment="1" applyProtection="1">
      <alignment horizontal="right" wrapText="1"/>
    </xf>
    <xf numFmtId="0" fontId="9" fillId="0" borderId="3" xfId="0" applyFont="1" applyBorder="1" applyAlignment="1">
      <alignment horizontal="center" vertical="center" wrapText="1"/>
    </xf>
    <xf numFmtId="181" fontId="6" fillId="2" borderId="3" xfId="50" applyNumberFormat="1" applyFont="1" applyFill="1" applyBorder="1" applyAlignment="1" applyProtection="1">
      <alignment horizontal="right" vertical="center"/>
    </xf>
    <xf numFmtId="0" fontId="13" fillId="2" borderId="3" xfId="51" applyFont="1" applyFill="1" applyBorder="1" applyAlignment="1" applyProtection="1">
      <alignment vertical="center" wrapText="1"/>
    </xf>
    <xf numFmtId="0" fontId="5" fillId="0" borderId="3" xfId="0" applyFont="1" applyBorder="1" applyAlignment="1">
      <alignment horizontal="left" vertical="center" wrapText="1"/>
    </xf>
    <xf numFmtId="181" fontId="5" fillId="0" borderId="3" xfId="0" applyNumberFormat="1" applyFont="1" applyBorder="1" applyAlignment="1">
      <alignment horizontal="right" vertical="center"/>
    </xf>
    <xf numFmtId="0" fontId="8" fillId="0" borderId="4" xfId="5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3" xfId="0" applyFont="1" applyBorder="1" applyAlignment="1"/>
    <xf numFmtId="181" fontId="1" fillId="0" borderId="3" xfId="0" applyNumberFormat="1" applyFont="1" applyBorder="1" applyAlignment="1"/>
    <xf numFmtId="181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Border="1" applyAlignment="1"/>
    <xf numFmtId="180" fontId="1" fillId="0" borderId="0" xfId="0" applyNumberFormat="1" applyFont="1" applyAlignment="1"/>
    <xf numFmtId="177" fontId="1" fillId="0" borderId="0" xfId="0" applyNumberFormat="1" applyFont="1" applyAlignment="1"/>
    <xf numFmtId="0" fontId="1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176" fontId="16" fillId="0" borderId="0" xfId="0" applyNumberFormat="1" applyFont="1" applyProtection="1">
      <alignment vertical="center"/>
      <protection locked="0"/>
    </xf>
    <xf numFmtId="0" fontId="17" fillId="0" borderId="1" xfId="0" applyFont="1" applyBorder="1" applyAlignment="1" applyProtection="1">
      <alignment horizontal="right" vertical="center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3" fontId="7" fillId="3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10" fontId="7" fillId="0" borderId="3" xfId="0" applyNumberFormat="1" applyFont="1" applyBorder="1" applyAlignment="1">
      <alignment horizontal="right" vertical="center"/>
    </xf>
    <xf numFmtId="0" fontId="18" fillId="0" borderId="3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vertical="center" shrinkToFit="1"/>
    </xf>
    <xf numFmtId="3" fontId="17" fillId="0" borderId="3" xfId="0" applyNumberFormat="1" applyFont="1" applyBorder="1" applyAlignment="1" applyProtection="1">
      <alignment horizontal="right" vertical="center"/>
      <protection locked="0"/>
    </xf>
    <xf numFmtId="10" fontId="17" fillId="0" borderId="3" xfId="0" applyNumberFormat="1" applyFont="1" applyBorder="1" applyAlignment="1">
      <alignment horizontal="right" vertical="center"/>
    </xf>
    <xf numFmtId="0" fontId="18" fillId="0" borderId="3" xfId="0" applyFont="1" applyBorder="1" applyProtection="1">
      <alignment vertical="center"/>
      <protection locked="0"/>
    </xf>
    <xf numFmtId="3" fontId="17" fillId="0" borderId="3" xfId="0" applyNumberFormat="1" applyFont="1" applyFill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7" fillId="0" borderId="3" xfId="0" applyNumberFormat="1" applyFont="1" applyFill="1" applyBorder="1" applyAlignment="1" applyProtection="1">
      <alignment horizontal="right" vertical="center"/>
      <protection locked="0"/>
    </xf>
    <xf numFmtId="0" fontId="5" fillId="0" borderId="3" xfId="0" applyFont="1" applyBorder="1" applyAlignment="1">
      <alignment vertical="center" wrapText="1" shrinkToFit="1"/>
    </xf>
    <xf numFmtId="0" fontId="17" fillId="0" borderId="3" xfId="0" applyFont="1" applyBorder="1" applyAlignment="1" applyProtection="1">
      <alignment vertical="center" wrapText="1"/>
      <protection locked="0"/>
    </xf>
    <xf numFmtId="0" fontId="17" fillId="0" borderId="3" xfId="0" applyFont="1" applyFill="1" applyBorder="1" applyAlignment="1" applyProtection="1">
      <alignment horizontal="left" vertical="center" shrinkToFit="1"/>
      <protection locked="0"/>
    </xf>
    <xf numFmtId="0" fontId="17" fillId="0" borderId="3" xfId="0" applyFont="1" applyBorder="1" applyProtection="1">
      <alignment vertical="center"/>
      <protection locked="0"/>
    </xf>
    <xf numFmtId="0" fontId="17" fillId="0" borderId="3" xfId="0" applyNumberFormat="1" applyFont="1" applyFill="1" applyBorder="1" applyAlignment="1" applyProtection="1">
      <alignment horizontal="left" vertical="center" shrinkToFit="1"/>
      <protection locked="0"/>
    </xf>
    <xf numFmtId="3" fontId="1" fillId="0" borderId="0" xfId="0" applyNumberFormat="1" applyFo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57" fontId="20" fillId="0" borderId="0" xfId="0" applyNumberFormat="1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_2011省本级基金预算表（草案，提供预算处）" xfId="50"/>
    <cellStyle name="常规_贵州省2013年省本级政府性基金收支预算表（草案）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A17"/>
  <sheetViews>
    <sheetView tabSelected="1" workbookViewId="0">
      <selection activeCell="A17" sqref="A17"/>
    </sheetView>
  </sheetViews>
  <sheetFormatPr defaultColWidth="9" defaultRowHeight="15.6"/>
  <cols>
    <col min="1" max="1" width="79.375" style="3" customWidth="1"/>
    <col min="2" max="16384" width="9" style="3"/>
  </cols>
  <sheetData>
    <row r="5" ht="89.25" customHeight="1" spans="1:1">
      <c r="A5" s="81" t="s">
        <v>0</v>
      </c>
    </row>
    <row r="9" ht="240.75" customHeight="1"/>
    <row r="16" ht="35.1" customHeight="1" spans="1:1">
      <c r="A16" s="82" t="s">
        <v>1</v>
      </c>
    </row>
    <row r="17" ht="35.1" customHeight="1" spans="1:1">
      <c r="A17" s="83">
        <v>45627</v>
      </c>
    </row>
  </sheetData>
  <pageMargins left="1.10236220472441" right="0.905511811023622" top="1.14173228346457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8" sqref="F8"/>
    </sheetView>
  </sheetViews>
  <sheetFormatPr defaultColWidth="9" defaultRowHeight="15.6" outlineLevelCol="7"/>
  <cols>
    <col min="1" max="1" width="24.375" style="3" customWidth="1"/>
    <col min="2" max="3" width="9.625" style="3" customWidth="1"/>
    <col min="4" max="5" width="9.625" style="4" customWidth="1"/>
    <col min="6" max="6" width="20.5" style="3" customWidth="1"/>
    <col min="7" max="10" width="9" style="3" hidden="1" customWidth="1"/>
    <col min="11" max="16384" width="9" style="3"/>
  </cols>
  <sheetData>
    <row r="1" ht="35.25" customHeight="1" spans="6:6">
      <c r="F1" s="5" t="s">
        <v>2</v>
      </c>
    </row>
    <row r="2" ht="24" customHeight="1" spans="1:6">
      <c r="A2" s="58" t="s">
        <v>3</v>
      </c>
      <c r="B2" s="59"/>
      <c r="C2" s="59"/>
      <c r="D2" s="59"/>
      <c r="E2" s="59"/>
      <c r="F2" s="59"/>
    </row>
    <row r="3" spans="1:6">
      <c r="A3" s="60"/>
      <c r="B3" s="60"/>
      <c r="C3" s="60"/>
      <c r="D3" s="61"/>
      <c r="E3" s="61"/>
      <c r="F3" s="62" t="s">
        <v>4</v>
      </c>
    </row>
    <row r="4" s="57" customFormat="1" ht="18" customHeight="1" spans="1:6">
      <c r="A4" s="12" t="s">
        <v>5</v>
      </c>
      <c r="B4" s="12" t="s">
        <v>6</v>
      </c>
      <c r="C4" s="13" t="s">
        <v>7</v>
      </c>
      <c r="D4" s="14" t="s">
        <v>8</v>
      </c>
      <c r="E4" s="14" t="s">
        <v>9</v>
      </c>
      <c r="F4" s="12" t="s">
        <v>10</v>
      </c>
    </row>
    <row r="5" s="57" customFormat="1" ht="18" customHeight="1" spans="1:6">
      <c r="A5" s="17"/>
      <c r="B5" s="17"/>
      <c r="C5" s="18"/>
      <c r="D5" s="19"/>
      <c r="E5" s="19"/>
      <c r="F5" s="17"/>
    </row>
    <row r="6" ht="38.1" customHeight="1" spans="1:6">
      <c r="A6" s="63" t="s">
        <v>11</v>
      </c>
      <c r="B6" s="65">
        <f>SUM(B7:B10)</f>
        <v>72048</v>
      </c>
      <c r="C6" s="65">
        <f>SUM(C7:C10)</f>
        <v>58662</v>
      </c>
      <c r="D6" s="65">
        <f>C6-B6</f>
        <v>-13386</v>
      </c>
      <c r="E6" s="66">
        <f>D6/B6</f>
        <v>-0.185792804796802</v>
      </c>
      <c r="F6" s="76"/>
    </row>
    <row r="7" ht="38.1" customHeight="1" spans="1:6">
      <c r="A7" s="77" t="s">
        <v>12</v>
      </c>
      <c r="B7" s="74">
        <v>18386</v>
      </c>
      <c r="C7" s="74">
        <v>18386</v>
      </c>
      <c r="D7" s="69">
        <f t="shared" ref="D7:D8" si="0">C7-B7</f>
        <v>0</v>
      </c>
      <c r="E7" s="70">
        <f>IFERROR(D7/B7,"")</f>
        <v>0</v>
      </c>
      <c r="F7" s="78"/>
    </row>
    <row r="8" ht="38.1" customHeight="1" spans="1:8">
      <c r="A8" s="79" t="s">
        <v>13</v>
      </c>
      <c r="B8" s="74">
        <v>2605</v>
      </c>
      <c r="C8" s="74">
        <v>4305</v>
      </c>
      <c r="D8" s="69">
        <f t="shared" si="0"/>
        <v>1700</v>
      </c>
      <c r="E8" s="70">
        <f>IFERROR(D8/B8,"")</f>
        <v>0.652591170825336</v>
      </c>
      <c r="F8" s="67"/>
      <c r="H8" s="80">
        <f>C6-一般公共预算支出调整表!C6</f>
        <v>531</v>
      </c>
    </row>
    <row r="9" ht="38.1" customHeight="1" spans="1:6">
      <c r="A9" s="79" t="s">
        <v>14</v>
      </c>
      <c r="B9" s="74">
        <v>8015</v>
      </c>
      <c r="C9" s="74">
        <v>4500</v>
      </c>
      <c r="D9" s="69">
        <f t="shared" ref="D9:D10" si="1">C9-B9</f>
        <v>-3515</v>
      </c>
      <c r="E9" s="70">
        <f t="shared" ref="E9:E11" si="2">IFERROR(D9/B9,"")</f>
        <v>-0.438552713661884</v>
      </c>
      <c r="F9" s="67"/>
    </row>
    <row r="10" ht="38.1" customHeight="1" spans="1:6">
      <c r="A10" s="79" t="s">
        <v>15</v>
      </c>
      <c r="B10" s="74">
        <v>43042</v>
      </c>
      <c r="C10" s="74">
        <v>31471</v>
      </c>
      <c r="D10" s="69">
        <f t="shared" si="1"/>
        <v>-11571</v>
      </c>
      <c r="E10" s="70">
        <f t="shared" si="2"/>
        <v>-0.268830444681939</v>
      </c>
      <c r="F10" s="67"/>
    </row>
    <row r="11" spans="3:5">
      <c r="C11" s="80"/>
      <c r="E11" s="4" t="str">
        <f t="shared" si="2"/>
        <v/>
      </c>
    </row>
    <row r="12" spans="3:3">
      <c r="C12" s="80"/>
    </row>
  </sheetData>
  <mergeCells count="7">
    <mergeCell ref="A2:F2"/>
    <mergeCell ref="A4:A5"/>
    <mergeCell ref="B4:B5"/>
    <mergeCell ref="C4:C5"/>
    <mergeCell ref="D4:D5"/>
    <mergeCell ref="E4:E5"/>
    <mergeCell ref="F4:F5"/>
  </mergeCells>
  <pageMargins left="0.748031496062992" right="0.433070866141732" top="1.10236220472441" bottom="0.275590551181102" header="0.511811023622047" footer="0.15748031496063"/>
  <pageSetup paperSize="9" fitToWidth="0" fitToHeight="0" orientation="portrait" blackAndWhite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pane xSplit="1" ySplit="6" topLeftCell="B16" activePane="bottomRight" state="frozen"/>
      <selection/>
      <selection pane="topRight"/>
      <selection pane="bottomLeft"/>
      <selection pane="bottomRight" activeCell="F30" sqref="F30"/>
    </sheetView>
  </sheetViews>
  <sheetFormatPr defaultColWidth="9" defaultRowHeight="15.6" outlineLevelCol="5"/>
  <cols>
    <col min="1" max="1" width="26.25" style="3" customWidth="1"/>
    <col min="2" max="2" width="9.875" style="3" customWidth="1"/>
    <col min="3" max="3" width="10.25" style="3" customWidth="1"/>
    <col min="4" max="4" width="10.125" style="4" customWidth="1"/>
    <col min="5" max="5" width="11.625" style="4" customWidth="1"/>
    <col min="6" max="6" width="22.125" style="3" customWidth="1"/>
    <col min="7" max="16384" width="9" style="3"/>
  </cols>
  <sheetData>
    <row r="1" spans="6:6">
      <c r="F1" s="5" t="s">
        <v>16</v>
      </c>
    </row>
    <row r="2" ht="24" customHeight="1" spans="1:6">
      <c r="A2" s="58" t="s">
        <v>17</v>
      </c>
      <c r="B2" s="59"/>
      <c r="C2" s="59"/>
      <c r="D2" s="59"/>
      <c r="E2" s="59"/>
      <c r="F2" s="59"/>
    </row>
    <row r="3" spans="1:6">
      <c r="A3" s="60"/>
      <c r="B3" s="60"/>
      <c r="C3" s="60"/>
      <c r="D3" s="61"/>
      <c r="E3" s="61"/>
      <c r="F3" s="62" t="s">
        <v>4</v>
      </c>
    </row>
    <row r="4" s="57" customFormat="1" ht="18" customHeight="1" spans="1:6">
      <c r="A4" s="12" t="s">
        <v>5</v>
      </c>
      <c r="B4" s="12" t="s">
        <v>6</v>
      </c>
      <c r="C4" s="13" t="s">
        <v>7</v>
      </c>
      <c r="D4" s="14" t="s">
        <v>8</v>
      </c>
      <c r="E4" s="14" t="s">
        <v>9</v>
      </c>
      <c r="F4" s="12" t="s">
        <v>10</v>
      </c>
    </row>
    <row r="5" s="57" customFormat="1" ht="18" customHeight="1" spans="1:6">
      <c r="A5" s="17"/>
      <c r="B5" s="17"/>
      <c r="C5" s="18"/>
      <c r="D5" s="19"/>
      <c r="E5" s="19"/>
      <c r="F5" s="17"/>
    </row>
    <row r="6" ht="25.5" customHeight="1" spans="1:6">
      <c r="A6" s="63" t="s">
        <v>18</v>
      </c>
      <c r="B6" s="64">
        <f>SUM(B7:B35)</f>
        <v>72048</v>
      </c>
      <c r="C6" s="64">
        <f>SUM(C7:C35)</f>
        <v>58131</v>
      </c>
      <c r="D6" s="65">
        <f>C6-B6</f>
        <v>-13917</v>
      </c>
      <c r="E6" s="66">
        <f>D6/B6</f>
        <v>-0.19316289140573</v>
      </c>
      <c r="F6" s="67"/>
    </row>
    <row r="7" ht="20.25" customHeight="1" spans="1:6">
      <c r="A7" s="68" t="s">
        <v>19</v>
      </c>
      <c r="B7" s="69">
        <v>3107</v>
      </c>
      <c r="C7" s="69">
        <v>3707</v>
      </c>
      <c r="D7" s="69">
        <f>C7-B7</f>
        <v>600</v>
      </c>
      <c r="E7" s="70">
        <f>IFERROR(D7/B7,"")</f>
        <v>0.19311232700354</v>
      </c>
      <c r="F7" s="71"/>
    </row>
    <row r="8" ht="20.25" customHeight="1" spans="1:6">
      <c r="A8" s="68" t="s">
        <v>20</v>
      </c>
      <c r="B8" s="69"/>
      <c r="C8" s="69"/>
      <c r="D8" s="69">
        <f t="shared" ref="D8:D34" si="0">C8-B8</f>
        <v>0</v>
      </c>
      <c r="E8" s="70" t="str">
        <f t="shared" ref="E8:E34" si="1">IFERROR(D8/B8,"")</f>
        <v/>
      </c>
      <c r="F8" s="67"/>
    </row>
    <row r="9" ht="20.25" customHeight="1" spans="1:6">
      <c r="A9" s="68" t="s">
        <v>21</v>
      </c>
      <c r="B9" s="69"/>
      <c r="C9" s="69"/>
      <c r="D9" s="69">
        <f t="shared" si="0"/>
        <v>0</v>
      </c>
      <c r="E9" s="70" t="str">
        <f t="shared" si="1"/>
        <v/>
      </c>
      <c r="F9" s="67"/>
    </row>
    <row r="10" ht="20.25" customHeight="1" spans="1:6">
      <c r="A10" s="68" t="s">
        <v>22</v>
      </c>
      <c r="B10" s="69">
        <v>716</v>
      </c>
      <c r="C10" s="69">
        <v>646</v>
      </c>
      <c r="D10" s="69">
        <f t="shared" si="0"/>
        <v>-70</v>
      </c>
      <c r="E10" s="70">
        <f t="shared" si="1"/>
        <v>-0.0977653631284916</v>
      </c>
      <c r="F10" s="71"/>
    </row>
    <row r="11" ht="20.25" customHeight="1" spans="1:6">
      <c r="A11" s="68" t="s">
        <v>23</v>
      </c>
      <c r="B11" s="69">
        <v>10</v>
      </c>
      <c r="C11" s="69"/>
      <c r="D11" s="69">
        <f t="shared" si="0"/>
        <v>-10</v>
      </c>
      <c r="E11" s="70">
        <f t="shared" si="1"/>
        <v>-1</v>
      </c>
      <c r="F11" s="71"/>
    </row>
    <row r="12" ht="20.25" customHeight="1" spans="1:6">
      <c r="A12" s="68" t="s">
        <v>24</v>
      </c>
      <c r="B12" s="69"/>
      <c r="C12" s="69"/>
      <c r="D12" s="69">
        <f t="shared" si="0"/>
        <v>0</v>
      </c>
      <c r="E12" s="70" t="str">
        <f t="shared" si="1"/>
        <v/>
      </c>
      <c r="F12" s="67"/>
    </row>
    <row r="13" ht="20.25" customHeight="1" spans="1:6">
      <c r="A13" s="68" t="s">
        <v>25</v>
      </c>
      <c r="B13" s="69">
        <v>3</v>
      </c>
      <c r="C13" s="69">
        <v>4</v>
      </c>
      <c r="D13" s="69">
        <f t="shared" si="0"/>
        <v>1</v>
      </c>
      <c r="E13" s="70">
        <f t="shared" si="1"/>
        <v>0.333333333333333</v>
      </c>
      <c r="F13" s="67"/>
    </row>
    <row r="14" ht="20.25" customHeight="1" spans="1:6">
      <c r="A14" s="68" t="s">
        <v>26</v>
      </c>
      <c r="B14" s="69">
        <v>1624</v>
      </c>
      <c r="C14" s="69">
        <v>1773</v>
      </c>
      <c r="D14" s="69">
        <f t="shared" si="0"/>
        <v>149</v>
      </c>
      <c r="E14" s="70">
        <f t="shared" si="1"/>
        <v>0.0917487684729064</v>
      </c>
      <c r="F14" s="67"/>
    </row>
    <row r="15" ht="20.25" customHeight="1" spans="1:6">
      <c r="A15" s="68" t="s">
        <v>27</v>
      </c>
      <c r="B15" s="69">
        <v>89</v>
      </c>
      <c r="C15" s="69">
        <v>74</v>
      </c>
      <c r="D15" s="69">
        <f t="shared" si="0"/>
        <v>-15</v>
      </c>
      <c r="E15" s="70">
        <f t="shared" si="1"/>
        <v>-0.168539325842697</v>
      </c>
      <c r="F15" s="67"/>
    </row>
    <row r="16" ht="20.25" customHeight="1" spans="1:6">
      <c r="A16" s="68" t="s">
        <v>28</v>
      </c>
      <c r="B16" s="69">
        <v>78</v>
      </c>
      <c r="C16" s="69">
        <f>68</f>
        <v>68</v>
      </c>
      <c r="D16" s="69">
        <f t="shared" si="0"/>
        <v>-10</v>
      </c>
      <c r="E16" s="70">
        <f t="shared" si="1"/>
        <v>-0.128205128205128</v>
      </c>
      <c r="F16" s="67"/>
    </row>
    <row r="17" ht="20.25" customHeight="1" spans="1:6">
      <c r="A17" s="68" t="s">
        <v>29</v>
      </c>
      <c r="B17" s="69">
        <v>29693</v>
      </c>
      <c r="C17" s="69">
        <v>34020</v>
      </c>
      <c r="D17" s="69">
        <f t="shared" si="0"/>
        <v>4327</v>
      </c>
      <c r="E17" s="70">
        <f t="shared" si="1"/>
        <v>0.145724581551207</v>
      </c>
      <c r="F17" s="67"/>
    </row>
    <row r="18" ht="20.25" customHeight="1" spans="1:6">
      <c r="A18" s="68" t="s">
        <v>30</v>
      </c>
      <c r="B18" s="69">
        <v>389</v>
      </c>
      <c r="C18" s="69">
        <v>477</v>
      </c>
      <c r="D18" s="69">
        <f t="shared" si="0"/>
        <v>88</v>
      </c>
      <c r="E18" s="70">
        <f t="shared" si="1"/>
        <v>0.226221079691517</v>
      </c>
      <c r="F18" s="71"/>
    </row>
    <row r="19" ht="20.25" customHeight="1" spans="1:6">
      <c r="A19" s="68" t="s">
        <v>31</v>
      </c>
      <c r="B19" s="69">
        <v>40</v>
      </c>
      <c r="C19" s="69">
        <v>45</v>
      </c>
      <c r="D19" s="69">
        <f t="shared" si="0"/>
        <v>5</v>
      </c>
      <c r="E19" s="70">
        <f t="shared" si="1"/>
        <v>0.125</v>
      </c>
      <c r="F19" s="71"/>
    </row>
    <row r="20" ht="20.25" customHeight="1" spans="1:6">
      <c r="A20" s="68" t="s">
        <v>32</v>
      </c>
      <c r="B20" s="69">
        <v>2016</v>
      </c>
      <c r="C20" s="69">
        <v>460</v>
      </c>
      <c r="D20" s="69">
        <f t="shared" si="0"/>
        <v>-1556</v>
      </c>
      <c r="E20" s="70">
        <f t="shared" si="1"/>
        <v>-0.771825396825397</v>
      </c>
      <c r="F20" s="71"/>
    </row>
    <row r="21" ht="20.25" customHeight="1" spans="1:6">
      <c r="A21" s="68" t="s">
        <v>33</v>
      </c>
      <c r="B21" s="69"/>
      <c r="C21" s="69"/>
      <c r="D21" s="69">
        <f t="shared" si="0"/>
        <v>0</v>
      </c>
      <c r="E21" s="70" t="str">
        <f t="shared" si="1"/>
        <v/>
      </c>
      <c r="F21" s="71"/>
    </row>
    <row r="22" ht="20.25" customHeight="1" spans="1:6">
      <c r="A22" s="68" t="s">
        <v>34</v>
      </c>
      <c r="B22" s="69"/>
      <c r="C22" s="69"/>
      <c r="D22" s="69">
        <f t="shared" si="0"/>
        <v>0</v>
      </c>
      <c r="E22" s="70" t="str">
        <f t="shared" si="1"/>
        <v/>
      </c>
      <c r="F22" s="67"/>
    </row>
    <row r="23" ht="20.25" customHeight="1" spans="1:6">
      <c r="A23" s="68" t="s">
        <v>35</v>
      </c>
      <c r="B23" s="69"/>
      <c r="C23" s="69"/>
      <c r="D23" s="69">
        <f t="shared" si="0"/>
        <v>0</v>
      </c>
      <c r="E23" s="70" t="str">
        <f t="shared" si="1"/>
        <v/>
      </c>
      <c r="F23" s="71"/>
    </row>
    <row r="24" ht="22.5" customHeight="1" spans="1:6">
      <c r="A24" s="68" t="s">
        <v>36</v>
      </c>
      <c r="B24" s="69">
        <f>290</f>
        <v>290</v>
      </c>
      <c r="C24" s="69">
        <v>205</v>
      </c>
      <c r="D24" s="69">
        <f t="shared" si="0"/>
        <v>-85</v>
      </c>
      <c r="E24" s="70">
        <f t="shared" si="1"/>
        <v>-0.293103448275862</v>
      </c>
      <c r="F24" s="71"/>
    </row>
    <row r="25" ht="22.5" customHeight="1" spans="1:6">
      <c r="A25" s="68" t="s">
        <v>37</v>
      </c>
      <c r="B25" s="69">
        <v>219</v>
      </c>
      <c r="C25" s="69">
        <v>204</v>
      </c>
      <c r="D25" s="69">
        <f t="shared" si="0"/>
        <v>-15</v>
      </c>
      <c r="E25" s="70">
        <f t="shared" si="1"/>
        <v>-0.0684931506849315</v>
      </c>
      <c r="F25" s="67"/>
    </row>
    <row r="26" ht="22.5" customHeight="1" spans="1:6">
      <c r="A26" s="68" t="s">
        <v>38</v>
      </c>
      <c r="B26" s="69"/>
      <c r="C26" s="72"/>
      <c r="D26" s="72">
        <f t="shared" si="0"/>
        <v>0</v>
      </c>
      <c r="E26" s="70" t="str">
        <f t="shared" si="1"/>
        <v/>
      </c>
      <c r="F26" s="32"/>
    </row>
    <row r="27" ht="22.5" customHeight="1" spans="1:6">
      <c r="A27" s="68" t="s">
        <v>39</v>
      </c>
      <c r="B27" s="69">
        <f>138+38</f>
        <v>176</v>
      </c>
      <c r="C27" s="69">
        <v>174</v>
      </c>
      <c r="D27" s="73">
        <f t="shared" si="0"/>
        <v>-2</v>
      </c>
      <c r="E27" s="70">
        <f t="shared" si="1"/>
        <v>-0.0113636363636364</v>
      </c>
      <c r="F27" s="32"/>
    </row>
    <row r="28" ht="24.75" customHeight="1" spans="1:6">
      <c r="A28" s="68" t="s">
        <v>40</v>
      </c>
      <c r="B28" s="69">
        <v>430</v>
      </c>
      <c r="C28" s="69"/>
      <c r="D28" s="73">
        <f t="shared" si="0"/>
        <v>-430</v>
      </c>
      <c r="E28" s="70">
        <f t="shared" si="1"/>
        <v>-1</v>
      </c>
      <c r="F28" s="33" t="s">
        <v>41</v>
      </c>
    </row>
    <row r="29" ht="22.5" customHeight="1" spans="1:6">
      <c r="A29" s="68" t="s">
        <v>42</v>
      </c>
      <c r="B29" s="69">
        <v>10615</v>
      </c>
      <c r="C29" s="69">
        <v>6096</v>
      </c>
      <c r="D29" s="73">
        <f t="shared" si="0"/>
        <v>-4519</v>
      </c>
      <c r="E29" s="70">
        <f t="shared" si="1"/>
        <v>-0.42571832312765</v>
      </c>
      <c r="F29" s="36"/>
    </row>
    <row r="30" ht="44.25" customHeight="1" spans="1:6">
      <c r="A30" s="68" t="s">
        <v>43</v>
      </c>
      <c r="B30" s="69">
        <v>13</v>
      </c>
      <c r="C30" s="74">
        <v>13</v>
      </c>
      <c r="D30" s="73">
        <f t="shared" si="0"/>
        <v>0</v>
      </c>
      <c r="E30" s="70">
        <f t="shared" si="1"/>
        <v>0</v>
      </c>
      <c r="F30" s="75"/>
    </row>
    <row r="31" ht="22.5" customHeight="1" spans="1:6">
      <c r="A31" s="68" t="s">
        <v>44</v>
      </c>
      <c r="B31" s="69">
        <v>362</v>
      </c>
      <c r="C31" s="69">
        <v>117</v>
      </c>
      <c r="D31" s="73">
        <f t="shared" si="0"/>
        <v>-245</v>
      </c>
      <c r="E31" s="70">
        <f t="shared" si="1"/>
        <v>-0.676795580110497</v>
      </c>
      <c r="F31" s="36"/>
    </row>
    <row r="32" ht="22.5" customHeight="1" spans="1:6">
      <c r="A32" s="68" t="s">
        <v>45</v>
      </c>
      <c r="B32" s="69">
        <v>160</v>
      </c>
      <c r="C32" s="36"/>
      <c r="D32" s="73">
        <f t="shared" si="0"/>
        <v>-160</v>
      </c>
      <c r="E32" s="70">
        <f t="shared" si="1"/>
        <v>-1</v>
      </c>
      <c r="F32" s="36"/>
    </row>
    <row r="33" ht="18.75" customHeight="1" spans="1:6">
      <c r="A33" s="68" t="s">
        <v>46</v>
      </c>
      <c r="B33" s="36"/>
      <c r="C33" s="69">
        <v>300</v>
      </c>
      <c r="D33" s="73">
        <f t="shared" si="0"/>
        <v>300</v>
      </c>
      <c r="E33" s="70" t="str">
        <f t="shared" si="1"/>
        <v/>
      </c>
      <c r="F33" s="75" t="s">
        <v>47</v>
      </c>
    </row>
    <row r="34" ht="21" customHeight="1" spans="1:6">
      <c r="A34" s="68" t="s">
        <v>48</v>
      </c>
      <c r="B34" s="69">
        <v>22018</v>
      </c>
      <c r="C34" s="69">
        <v>9748</v>
      </c>
      <c r="D34" s="73">
        <f t="shared" si="0"/>
        <v>-12270</v>
      </c>
      <c r="E34" s="70">
        <f t="shared" si="1"/>
        <v>-0.557271323462622</v>
      </c>
      <c r="F34" s="36"/>
    </row>
    <row r="35" ht="20.25" customHeight="1" spans="1:6">
      <c r="A35" s="68"/>
      <c r="B35" s="36"/>
      <c r="C35" s="69"/>
      <c r="D35" s="73"/>
      <c r="E35" s="70"/>
      <c r="F35" s="36"/>
    </row>
  </sheetData>
  <protectedRanges>
    <protectedRange sqref="B27" name="区域1_3_1_1_2_3"/>
    <protectedRange sqref="B26" name="区域1_3_1_1_2_3_1"/>
    <protectedRange sqref="C26" name="区域1_3_1_1_2_3_2"/>
  </protectedRanges>
  <mergeCells count="7">
    <mergeCell ref="A2:F2"/>
    <mergeCell ref="A4:A5"/>
    <mergeCell ref="B4:B5"/>
    <mergeCell ref="C4:C5"/>
    <mergeCell ref="D4:D5"/>
    <mergeCell ref="E4:E5"/>
    <mergeCell ref="F4:F5"/>
  </mergeCells>
  <dataValidations count="1">
    <dataValidation allowBlank="1" showInputMessage="1" showErrorMessage="1" sqref="B7:B32"/>
  </dataValidations>
  <pageMargins left="0.748031496062992" right="0.433070866141732" top="1.10236220472441" bottom="0.275590551181102" header="0.511811023622047" footer="0.15748031496063"/>
  <pageSetup paperSize="9" scale="9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J14" sqref="J14"/>
    </sheetView>
  </sheetViews>
  <sheetFormatPr defaultColWidth="9" defaultRowHeight="15.6"/>
  <cols>
    <col min="1" max="1" width="23.75" customWidth="1"/>
    <col min="2" max="2" width="12.125" customWidth="1"/>
    <col min="3" max="3" width="11.875" customWidth="1"/>
    <col min="4" max="4" width="12.25" style="41" customWidth="1"/>
    <col min="5" max="5" width="10.5" style="41" customWidth="1"/>
    <col min="6" max="6" width="12.75" customWidth="1"/>
    <col min="9" max="9" width="14.5" hidden="1" customWidth="1"/>
  </cols>
  <sheetData>
    <row r="1" spans="6:6">
      <c r="F1" s="42" t="s">
        <v>49</v>
      </c>
    </row>
    <row r="2" ht="21" customHeight="1" spans="1:6">
      <c r="A2" s="6" t="s">
        <v>50</v>
      </c>
      <c r="B2" s="6"/>
      <c r="C2" s="6"/>
      <c r="D2" s="6"/>
      <c r="E2" s="6"/>
      <c r="F2" s="6"/>
    </row>
    <row r="3" spans="1:6">
      <c r="A3" s="7"/>
      <c r="B3" s="8"/>
      <c r="C3" s="9"/>
      <c r="D3" s="43" t="s">
        <v>4</v>
      </c>
      <c r="E3" s="43"/>
      <c r="F3" s="43"/>
    </row>
    <row r="4" s="39" customFormat="1" ht="14.25" customHeight="1" spans="1:6">
      <c r="A4" s="11" t="s">
        <v>51</v>
      </c>
      <c r="B4" s="12" t="s">
        <v>6</v>
      </c>
      <c r="C4" s="13" t="s">
        <v>7</v>
      </c>
      <c r="D4" s="14" t="s">
        <v>8</v>
      </c>
      <c r="E4" s="14" t="s">
        <v>9</v>
      </c>
      <c r="F4" s="15" t="s">
        <v>52</v>
      </c>
    </row>
    <row r="5" s="40" customFormat="1" ht="34.5" customHeight="1" spans="1:6">
      <c r="A5" s="16"/>
      <c r="B5" s="17"/>
      <c r="C5" s="18"/>
      <c r="D5" s="19"/>
      <c r="E5" s="19"/>
      <c r="F5" s="20"/>
    </row>
    <row r="6" ht="35.1" customHeight="1" spans="1:6">
      <c r="A6" s="44" t="s">
        <v>53</v>
      </c>
      <c r="B6" s="45">
        <f>SUM(B7:B12)</f>
        <v>129851</v>
      </c>
      <c r="C6" s="45">
        <f>SUM(C7:C12)</f>
        <v>191534</v>
      </c>
      <c r="D6" s="45">
        <f>SUM(D7:D12)</f>
        <v>61683</v>
      </c>
      <c r="E6" s="23">
        <f>D6/B6</f>
        <v>0.475029071782274</v>
      </c>
      <c r="F6" s="46" t="s">
        <v>54</v>
      </c>
    </row>
    <row r="7" ht="35.1" customHeight="1" spans="1:6">
      <c r="A7" s="47" t="s">
        <v>55</v>
      </c>
      <c r="B7" s="48">
        <v>109021</v>
      </c>
      <c r="C7" s="48">
        <v>42888</v>
      </c>
      <c r="D7" s="48">
        <f>C7-B7</f>
        <v>-66133</v>
      </c>
      <c r="E7" s="27">
        <f>D7/B7</f>
        <v>-0.606607901230038</v>
      </c>
      <c r="F7" s="49"/>
    </row>
    <row r="8" ht="35.1" customHeight="1" spans="1:9">
      <c r="A8" s="47" t="s">
        <v>56</v>
      </c>
      <c r="B8" s="48">
        <v>400</v>
      </c>
      <c r="C8" s="48">
        <v>289</v>
      </c>
      <c r="D8" s="48">
        <f t="shared" ref="D8:D12" si="0">C8-B8</f>
        <v>-111</v>
      </c>
      <c r="E8" s="27">
        <f>D8/B8</f>
        <v>-0.2775</v>
      </c>
      <c r="F8" s="49"/>
      <c r="I8" s="55"/>
    </row>
    <row r="9" ht="35.1" customHeight="1" spans="1:6">
      <c r="A9" s="47" t="s">
        <v>57</v>
      </c>
      <c r="B9" s="48">
        <v>430</v>
      </c>
      <c r="C9" s="48">
        <v>433</v>
      </c>
      <c r="D9" s="48">
        <f t="shared" si="0"/>
        <v>3</v>
      </c>
      <c r="E9" s="27">
        <f>D9/B9</f>
        <v>0.00697674418604651</v>
      </c>
      <c r="F9" s="49"/>
    </row>
    <row r="10" ht="35.1" customHeight="1" spans="1:6">
      <c r="A10" s="50" t="s">
        <v>58</v>
      </c>
      <c r="B10" s="48">
        <v>20000</v>
      </c>
      <c r="C10" s="48">
        <v>146420</v>
      </c>
      <c r="D10" s="48">
        <f t="shared" si="0"/>
        <v>126420</v>
      </c>
      <c r="E10" s="27">
        <f>D10/B10</f>
        <v>6.321</v>
      </c>
      <c r="F10" s="51"/>
    </row>
    <row r="11" ht="35.1" customHeight="1" spans="1:6">
      <c r="A11" s="50" t="s">
        <v>59</v>
      </c>
      <c r="B11" s="52"/>
      <c r="C11" s="53">
        <v>300</v>
      </c>
      <c r="D11" s="53">
        <f t="shared" si="0"/>
        <v>300</v>
      </c>
      <c r="E11" s="54"/>
      <c r="F11" s="51"/>
    </row>
    <row r="12" ht="35.1" customHeight="1" spans="1:6">
      <c r="A12" s="50" t="s">
        <v>60</v>
      </c>
      <c r="B12" s="52"/>
      <c r="C12" s="53">
        <v>1204</v>
      </c>
      <c r="D12" s="53">
        <f t="shared" si="0"/>
        <v>1204</v>
      </c>
      <c r="E12" s="54"/>
      <c r="F12" s="51"/>
    </row>
    <row r="15" spans="9:9">
      <c r="I15" s="56">
        <f>C6-政府性基金支出调整表!C6</f>
        <v>770</v>
      </c>
    </row>
  </sheetData>
  <mergeCells count="8">
    <mergeCell ref="A2:F2"/>
    <mergeCell ref="D3:F3"/>
    <mergeCell ref="A4:A5"/>
    <mergeCell ref="B4:B5"/>
    <mergeCell ref="C4:C5"/>
    <mergeCell ref="D4:D5"/>
    <mergeCell ref="E4:E5"/>
    <mergeCell ref="F4:F5"/>
  </mergeCells>
  <pageMargins left="0.748031496062992" right="0.551181102362205" top="1.10236220472441" bottom="0.984251968503937" header="0.511811023622047" footer="0.511811023622047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E13" sqref="E13"/>
    </sheetView>
  </sheetViews>
  <sheetFormatPr defaultColWidth="9" defaultRowHeight="15.6"/>
  <cols>
    <col min="1" max="1" width="34" style="3" customWidth="1"/>
    <col min="2" max="2" width="13" style="3" customWidth="1"/>
    <col min="3" max="3" width="12.875" style="3" customWidth="1"/>
    <col min="4" max="4" width="13.25" style="4" customWidth="1"/>
    <col min="5" max="5" width="12.625" style="4" customWidth="1"/>
    <col min="6" max="6" width="18.25" style="3" customWidth="1"/>
    <col min="7" max="7" width="9" style="3" hidden="1" customWidth="1"/>
    <col min="8" max="8" width="12.375" style="3" hidden="1" customWidth="1"/>
    <col min="9" max="9" width="9.5" style="3" hidden="1" customWidth="1"/>
    <col min="10" max="10" width="9.5" style="3" customWidth="1"/>
    <col min="11" max="16384" width="9" style="3"/>
  </cols>
  <sheetData>
    <row r="1" spans="6:6">
      <c r="F1" s="5" t="s">
        <v>61</v>
      </c>
    </row>
    <row r="2" ht="21" customHeight="1" spans="1:6">
      <c r="A2" s="6" t="s">
        <v>62</v>
      </c>
      <c r="B2" s="6"/>
      <c r="C2" s="6"/>
      <c r="D2" s="6"/>
      <c r="E2" s="6"/>
      <c r="F2" s="6"/>
    </row>
    <row r="3" spans="1:6">
      <c r="A3" s="7"/>
      <c r="B3" s="8"/>
      <c r="C3" s="9"/>
      <c r="D3" s="10" t="s">
        <v>4</v>
      </c>
      <c r="E3" s="10"/>
      <c r="F3" s="10"/>
    </row>
    <row r="4" s="1" customFormat="1" ht="14.25" customHeight="1" spans="1:6">
      <c r="A4" s="11" t="s">
        <v>51</v>
      </c>
      <c r="B4" s="12" t="s">
        <v>6</v>
      </c>
      <c r="C4" s="13" t="s">
        <v>7</v>
      </c>
      <c r="D4" s="14" t="s">
        <v>8</v>
      </c>
      <c r="E4" s="14" t="s">
        <v>9</v>
      </c>
      <c r="F4" s="15" t="s">
        <v>52</v>
      </c>
    </row>
    <row r="5" s="2" customFormat="1" ht="34.5" customHeight="1" spans="1:6">
      <c r="A5" s="16"/>
      <c r="B5" s="17"/>
      <c r="C5" s="18"/>
      <c r="D5" s="19"/>
      <c r="E5" s="19"/>
      <c r="F5" s="20"/>
    </row>
    <row r="6" ht="42" customHeight="1" spans="1:10">
      <c r="A6" s="21" t="s">
        <v>63</v>
      </c>
      <c r="B6" s="22">
        <f>SUM(B7:B17)</f>
        <v>129851</v>
      </c>
      <c r="C6" s="22">
        <f>SUM(C7:C17)</f>
        <v>190764</v>
      </c>
      <c r="D6" s="22">
        <f>SUM(D7:D17)</f>
        <v>60913</v>
      </c>
      <c r="E6" s="23">
        <f>D6/B6</f>
        <v>0.469099198311911</v>
      </c>
      <c r="F6" s="24" t="s">
        <v>54</v>
      </c>
      <c r="G6" s="3">
        <f>政府性基金收入调整表!C6-C6</f>
        <v>770</v>
      </c>
      <c r="J6" s="37"/>
    </row>
    <row r="7" ht="35.1" customHeight="1" spans="1:9">
      <c r="A7" s="25" t="s">
        <v>64</v>
      </c>
      <c r="B7" s="26">
        <v>28593</v>
      </c>
      <c r="C7" s="26">
        <v>12036</v>
      </c>
      <c r="D7" s="26">
        <f t="shared" ref="D7:D14" si="0">C7-B7</f>
        <v>-16557</v>
      </c>
      <c r="E7" s="27">
        <f>IFERROR(D7/B7,"")</f>
        <v>-0.579057811352429</v>
      </c>
      <c r="F7" s="28"/>
      <c r="I7" s="37">
        <f>C6-I14-I15-C16-C17</f>
        <v>180500</v>
      </c>
    </row>
    <row r="8" ht="35.1" customHeight="1" spans="1:6">
      <c r="A8" s="25" t="s">
        <v>65</v>
      </c>
      <c r="B8" s="26"/>
      <c r="C8" s="26"/>
      <c r="D8" s="26">
        <f t="shared" si="0"/>
        <v>0</v>
      </c>
      <c r="E8" s="27" t="str">
        <f t="shared" ref="E8:E14" si="1">IFERROR(D8/B8,"")</f>
        <v/>
      </c>
      <c r="F8" s="28"/>
    </row>
    <row r="9" ht="35.1" customHeight="1" spans="1:6">
      <c r="A9" s="25" t="s">
        <v>66</v>
      </c>
      <c r="B9" s="26"/>
      <c r="C9" s="26"/>
      <c r="D9" s="26">
        <f t="shared" si="0"/>
        <v>0</v>
      </c>
      <c r="E9" s="27" t="str">
        <f t="shared" si="1"/>
        <v/>
      </c>
      <c r="F9" s="29"/>
    </row>
    <row r="10" ht="35.1" customHeight="1" spans="1:8">
      <c r="A10" s="25" t="s">
        <v>67</v>
      </c>
      <c r="B10" s="26">
        <v>400</v>
      </c>
      <c r="C10" s="26">
        <v>570</v>
      </c>
      <c r="D10" s="26">
        <f t="shared" si="0"/>
        <v>170</v>
      </c>
      <c r="E10" s="27">
        <f t="shared" si="1"/>
        <v>0.425</v>
      </c>
      <c r="F10" s="30"/>
      <c r="H10" s="31">
        <f>政府性基金收入调整表!C6-政府性基金支出调整表!C6</f>
        <v>770</v>
      </c>
    </row>
    <row r="11" ht="35.1" customHeight="1" spans="1:6">
      <c r="A11" s="25" t="s">
        <v>68</v>
      </c>
      <c r="B11" s="26">
        <v>430</v>
      </c>
      <c r="C11" s="26">
        <v>355</v>
      </c>
      <c r="D11" s="26">
        <f t="shared" si="0"/>
        <v>-75</v>
      </c>
      <c r="E11" s="27">
        <f t="shared" si="1"/>
        <v>-0.174418604651163</v>
      </c>
      <c r="F11" s="32"/>
    </row>
    <row r="12" ht="35.1" customHeight="1" spans="1:6">
      <c r="A12" s="25" t="s">
        <v>69</v>
      </c>
      <c r="B12" s="26">
        <v>50685</v>
      </c>
      <c r="C12" s="26">
        <v>29512</v>
      </c>
      <c r="D12" s="26">
        <f t="shared" si="0"/>
        <v>-21173</v>
      </c>
      <c r="E12" s="27">
        <f t="shared" si="1"/>
        <v>-0.417737003058104</v>
      </c>
      <c r="F12" s="32"/>
    </row>
    <row r="13" ht="35.1" customHeight="1" spans="1:6">
      <c r="A13" s="25" t="s">
        <v>70</v>
      </c>
      <c r="B13" s="26">
        <v>395</v>
      </c>
      <c r="C13" s="26">
        <v>24</v>
      </c>
      <c r="D13" s="26">
        <f t="shared" si="0"/>
        <v>-371</v>
      </c>
      <c r="E13" s="27">
        <f t="shared" si="1"/>
        <v>-0.939240506329114</v>
      </c>
      <c r="F13" s="32"/>
    </row>
    <row r="14" ht="39.95" customHeight="1" spans="1:9">
      <c r="A14" s="25" t="s">
        <v>71</v>
      </c>
      <c r="B14" s="26">
        <v>15569</v>
      </c>
      <c r="C14" s="26">
        <f>139297-136984</f>
        <v>2313</v>
      </c>
      <c r="D14" s="26">
        <f t="shared" si="0"/>
        <v>-13256</v>
      </c>
      <c r="E14" s="27">
        <f t="shared" si="1"/>
        <v>-0.851435544993256</v>
      </c>
      <c r="F14" s="33"/>
      <c r="G14" s="3" t="s">
        <v>72</v>
      </c>
      <c r="I14" s="38">
        <f>C14-2313</f>
        <v>0</v>
      </c>
    </row>
    <row r="15" ht="39.95" customHeight="1" spans="1:9">
      <c r="A15" s="34" t="s">
        <v>73</v>
      </c>
      <c r="B15" s="26">
        <v>20000</v>
      </c>
      <c r="C15" s="26">
        <f>135639+51</f>
        <v>135690</v>
      </c>
      <c r="D15" s="26">
        <f t="shared" ref="D15:D17" si="2">C15-B15</f>
        <v>115690</v>
      </c>
      <c r="E15" s="27">
        <f t="shared" ref="E15:E16" si="3">IFERROR(D15/B15,"")</f>
        <v>5.7845</v>
      </c>
      <c r="F15" s="33"/>
      <c r="G15" s="3" t="s">
        <v>74</v>
      </c>
      <c r="I15" s="38">
        <f>C15-135639-51</f>
        <v>0</v>
      </c>
    </row>
    <row r="16" ht="35.1" customHeight="1" spans="1:6">
      <c r="A16" s="34" t="s">
        <v>75</v>
      </c>
      <c r="B16" s="26">
        <v>8015</v>
      </c>
      <c r="C16" s="26">
        <v>4500</v>
      </c>
      <c r="D16" s="26">
        <f t="shared" si="2"/>
        <v>-3515</v>
      </c>
      <c r="E16" s="27">
        <f t="shared" si="3"/>
        <v>-0.438552713661884</v>
      </c>
      <c r="F16" s="33" t="s">
        <v>76</v>
      </c>
    </row>
    <row r="17" ht="35.1" customHeight="1" spans="1:6">
      <c r="A17" s="34" t="s">
        <v>77</v>
      </c>
      <c r="B17" s="26">
        <v>5764</v>
      </c>
      <c r="C17" s="26">
        <v>5764</v>
      </c>
      <c r="D17" s="26">
        <f t="shared" si="2"/>
        <v>0</v>
      </c>
      <c r="E17" s="35"/>
      <c r="F17" s="36"/>
    </row>
    <row r="22" spans="3:3">
      <c r="C22" s="31"/>
    </row>
  </sheetData>
  <mergeCells count="8">
    <mergeCell ref="A2:F2"/>
    <mergeCell ref="D3:F3"/>
    <mergeCell ref="A4:A5"/>
    <mergeCell ref="B4:B5"/>
    <mergeCell ref="C4:C5"/>
    <mergeCell ref="D4:D5"/>
    <mergeCell ref="E4:E5"/>
    <mergeCell ref="F4:F5"/>
  </mergeCells>
  <printOptions horizontalCentered="1"/>
  <pageMargins left="0" right="0" top="1.10236220472441" bottom="0.984251968503937" header="0.511811023622047" footer="0.511811023622047"/>
  <pageSetup paperSize="9" scale="85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>
    <arrUserId title="区域1_3_1_1_2_3" rangeCreator="" othersAccessPermission="edit"/>
    <arrUserId title="区域1_3_1_1_2_3_1" rangeCreator="" othersAccessPermission="edit"/>
    <arrUserId title="区域1_3_1_1_2_3_2" rangeCreator="" othersAccessPermission="edit"/>
  </rangeList>
  <rangeList sheetStid="4" master="" otherUserPermission="visible"/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一般公共预算收入调整表</vt:lpstr>
      <vt:lpstr>一般公共预算支出调整表</vt:lpstr>
      <vt:lpstr>政府性基金收入调整表</vt:lpstr>
      <vt:lpstr>政府性基金支出调整表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吴谋灿</cp:lastModifiedBy>
  <dcterms:created xsi:type="dcterms:W3CDTF">1996-12-16T17:32:00Z</dcterms:created>
  <cp:lastPrinted>2025-01-13T01:41:00Z</cp:lastPrinted>
  <dcterms:modified xsi:type="dcterms:W3CDTF">2025-01-15T06:50:16Z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452AA33728F441A4909FA4ABA8917EC7_12</vt:lpwstr>
  </property>
</Properties>
</file>